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5ecbbec3da7c0781/Bureau/Tableaux gestion/"/>
    </mc:Choice>
  </mc:AlternateContent>
  <xr:revisionPtr revIDLastSave="77" documentId="8_{C4890D3C-9BEF-4338-A135-54732CD5A690}" xr6:coauthVersionLast="47" xr6:coauthVersionMax="47" xr10:uidLastSave="{C5BE79CA-3A31-4FF5-AC0C-6FD2648A22B9}"/>
  <bookViews>
    <workbookView xWindow="-108" yWindow="-108" windowWidth="23256" windowHeight="12456" xr2:uid="{5E12B354-B9F4-46A0-8DF0-7C505AEACF9D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2" i="1" l="1"/>
  <c r="E72" i="1"/>
  <c r="F72" i="1"/>
  <c r="G72" i="1"/>
  <c r="H72" i="1"/>
  <c r="H73" i="1" s="1"/>
  <c r="I72" i="1"/>
  <c r="I73" i="1" s="1"/>
  <c r="J72" i="1"/>
  <c r="O72" i="1" s="1"/>
  <c r="K72" i="1"/>
  <c r="L72" i="1"/>
  <c r="M72" i="1"/>
  <c r="N72" i="1"/>
  <c r="N73" i="1" s="1"/>
  <c r="D71" i="1"/>
  <c r="E71" i="1"/>
  <c r="F71" i="1"/>
  <c r="G71" i="1"/>
  <c r="G73" i="1" s="1"/>
  <c r="H71" i="1"/>
  <c r="I71" i="1"/>
  <c r="J71" i="1"/>
  <c r="O71" i="1" s="1"/>
  <c r="K71" i="1"/>
  <c r="L71" i="1"/>
  <c r="M71" i="1"/>
  <c r="N71" i="1"/>
  <c r="C72" i="1"/>
  <c r="C71" i="1"/>
  <c r="M73" i="1"/>
  <c r="L73" i="1"/>
  <c r="J73" i="1"/>
  <c r="E73" i="1"/>
  <c r="D73" i="1"/>
  <c r="D63" i="1"/>
  <c r="E63" i="1"/>
  <c r="F63" i="1"/>
  <c r="G63" i="1"/>
  <c r="H63" i="1"/>
  <c r="H64" i="1" s="1"/>
  <c r="I63" i="1"/>
  <c r="I64" i="1" s="1"/>
  <c r="J63" i="1"/>
  <c r="K63" i="1"/>
  <c r="L63" i="1"/>
  <c r="M63" i="1"/>
  <c r="N63" i="1"/>
  <c r="C63" i="1"/>
  <c r="D62" i="1"/>
  <c r="E62" i="1"/>
  <c r="E64" i="1" s="1"/>
  <c r="F62" i="1"/>
  <c r="F64" i="1" s="1"/>
  <c r="G62" i="1"/>
  <c r="G64" i="1" s="1"/>
  <c r="H62" i="1"/>
  <c r="I62" i="1"/>
  <c r="J62" i="1"/>
  <c r="K62" i="1"/>
  <c r="L62" i="1"/>
  <c r="L64" i="1" s="1"/>
  <c r="M62" i="1"/>
  <c r="M64" i="1" s="1"/>
  <c r="N62" i="1"/>
  <c r="N64" i="1" s="1"/>
  <c r="C62" i="1"/>
  <c r="C64" i="1" s="1"/>
  <c r="D64" i="1"/>
  <c r="D54" i="1"/>
  <c r="E54" i="1"/>
  <c r="F54" i="1"/>
  <c r="O54" i="1" s="1"/>
  <c r="G54" i="1"/>
  <c r="H54" i="1"/>
  <c r="H55" i="1" s="1"/>
  <c r="I54" i="1"/>
  <c r="J54" i="1"/>
  <c r="K54" i="1"/>
  <c r="K55" i="1" s="1"/>
  <c r="L54" i="1"/>
  <c r="M54" i="1"/>
  <c r="N54" i="1"/>
  <c r="N55" i="1" s="1"/>
  <c r="D53" i="1"/>
  <c r="E53" i="1"/>
  <c r="F53" i="1"/>
  <c r="G53" i="1"/>
  <c r="H53" i="1"/>
  <c r="I53" i="1"/>
  <c r="J53" i="1"/>
  <c r="K53" i="1"/>
  <c r="L53" i="1"/>
  <c r="M53" i="1"/>
  <c r="N53" i="1"/>
  <c r="C54" i="1"/>
  <c r="C53" i="1"/>
  <c r="D55" i="1"/>
  <c r="E55" i="1"/>
  <c r="L55" i="1"/>
  <c r="M55" i="1"/>
  <c r="F55" i="1"/>
  <c r="G55" i="1"/>
  <c r="D44" i="1"/>
  <c r="E44" i="1"/>
  <c r="F44" i="1"/>
  <c r="G44" i="1"/>
  <c r="H44" i="1"/>
  <c r="H45" i="1" s="1"/>
  <c r="H46" i="1" s="1"/>
  <c r="I44" i="1"/>
  <c r="J44" i="1"/>
  <c r="J45" i="1" s="1"/>
  <c r="J46" i="1" s="1"/>
  <c r="K44" i="1"/>
  <c r="L44" i="1"/>
  <c r="M44" i="1"/>
  <c r="N44" i="1"/>
  <c r="D42" i="1"/>
  <c r="E42" i="1"/>
  <c r="F42" i="1"/>
  <c r="G42" i="1"/>
  <c r="H42" i="1"/>
  <c r="I42" i="1"/>
  <c r="J42" i="1"/>
  <c r="K42" i="1"/>
  <c r="L42" i="1"/>
  <c r="M42" i="1"/>
  <c r="N42" i="1"/>
  <c r="C44" i="1"/>
  <c r="C42" i="1"/>
  <c r="N45" i="1"/>
  <c r="N46" i="1" s="1"/>
  <c r="M45" i="1"/>
  <c r="M46" i="1" s="1"/>
  <c r="L45" i="1"/>
  <c r="L46" i="1" s="1"/>
  <c r="F45" i="1"/>
  <c r="F46" i="1" s="1"/>
  <c r="E45" i="1"/>
  <c r="E46" i="1" s="1"/>
  <c r="D45" i="1"/>
  <c r="D46" i="1" s="1"/>
  <c r="O43" i="1"/>
  <c r="O41" i="1"/>
  <c r="D30" i="1"/>
  <c r="E30" i="1"/>
  <c r="F30" i="1"/>
  <c r="G30" i="1"/>
  <c r="H30" i="1"/>
  <c r="I30" i="1"/>
  <c r="J30" i="1"/>
  <c r="K30" i="1"/>
  <c r="L30" i="1"/>
  <c r="M30" i="1"/>
  <c r="N30" i="1"/>
  <c r="C30" i="1"/>
  <c r="D28" i="1"/>
  <c r="E28" i="1"/>
  <c r="F28" i="1"/>
  <c r="G28" i="1"/>
  <c r="H28" i="1"/>
  <c r="I28" i="1"/>
  <c r="J28" i="1"/>
  <c r="K28" i="1"/>
  <c r="L28" i="1"/>
  <c r="L31" i="1" s="1"/>
  <c r="M28" i="1"/>
  <c r="N28" i="1"/>
  <c r="N31" i="1" s="1"/>
  <c r="C28" i="1"/>
  <c r="G31" i="1"/>
  <c r="O29" i="1"/>
  <c r="O27" i="1"/>
  <c r="O11" i="1"/>
  <c r="O14" i="1"/>
  <c r="D16" i="1"/>
  <c r="E16" i="1"/>
  <c r="F16" i="1"/>
  <c r="F17" i="1" s="1"/>
  <c r="G16" i="1"/>
  <c r="H16" i="1"/>
  <c r="I16" i="1"/>
  <c r="J16" i="1"/>
  <c r="K16" i="1"/>
  <c r="L16" i="1"/>
  <c r="M16" i="1"/>
  <c r="N16" i="1"/>
  <c r="C16" i="1"/>
  <c r="D15" i="1"/>
  <c r="E15" i="1"/>
  <c r="F15" i="1"/>
  <c r="G15" i="1"/>
  <c r="H15" i="1"/>
  <c r="I15" i="1"/>
  <c r="J15" i="1"/>
  <c r="K15" i="1"/>
  <c r="L15" i="1"/>
  <c r="M15" i="1"/>
  <c r="N15" i="1"/>
  <c r="C15" i="1"/>
  <c r="D13" i="1"/>
  <c r="E13" i="1"/>
  <c r="F13" i="1"/>
  <c r="G13" i="1"/>
  <c r="H13" i="1"/>
  <c r="I13" i="1"/>
  <c r="J13" i="1"/>
  <c r="K13" i="1"/>
  <c r="L13" i="1"/>
  <c r="M13" i="1"/>
  <c r="N13" i="1"/>
  <c r="C13" i="1"/>
  <c r="D12" i="1"/>
  <c r="E12" i="1"/>
  <c r="F12" i="1"/>
  <c r="G12" i="1"/>
  <c r="H12" i="1"/>
  <c r="I12" i="1"/>
  <c r="J12" i="1"/>
  <c r="K12" i="1"/>
  <c r="L12" i="1"/>
  <c r="M12" i="1"/>
  <c r="N12" i="1"/>
  <c r="C12" i="1"/>
  <c r="K73" i="1" l="1"/>
  <c r="F73" i="1"/>
  <c r="C73" i="1"/>
  <c r="O73" i="1" s="1"/>
  <c r="K64" i="1"/>
  <c r="O63" i="1"/>
  <c r="J64" i="1"/>
  <c r="O64" i="1"/>
  <c r="O62" i="1"/>
  <c r="J55" i="1"/>
  <c r="I55" i="1"/>
  <c r="O53" i="1"/>
  <c r="C55" i="1"/>
  <c r="K45" i="1"/>
  <c r="K46" i="1" s="1"/>
  <c r="G45" i="1"/>
  <c r="G46" i="1" s="1"/>
  <c r="I45" i="1"/>
  <c r="I46" i="1" s="1"/>
  <c r="O42" i="1"/>
  <c r="C45" i="1"/>
  <c r="C46" i="1" s="1"/>
  <c r="O44" i="1"/>
  <c r="F31" i="1"/>
  <c r="E31" i="1"/>
  <c r="D31" i="1"/>
  <c r="L17" i="1"/>
  <c r="M31" i="1"/>
  <c r="K31" i="1"/>
  <c r="C31" i="1"/>
  <c r="M17" i="1"/>
  <c r="H31" i="1"/>
  <c r="O28" i="1"/>
  <c r="J31" i="1"/>
  <c r="E17" i="1"/>
  <c r="I31" i="1"/>
  <c r="O30" i="1"/>
  <c r="K17" i="1"/>
  <c r="D17" i="1"/>
  <c r="N17" i="1"/>
  <c r="J17" i="1"/>
  <c r="I17" i="1"/>
  <c r="H17" i="1"/>
  <c r="O13" i="1"/>
  <c r="C17" i="1"/>
  <c r="E32" i="1" s="1"/>
  <c r="G17" i="1"/>
  <c r="G18" i="1" s="1"/>
  <c r="O16" i="1"/>
  <c r="O55" i="1" l="1"/>
  <c r="O45" i="1"/>
  <c r="G32" i="1"/>
  <c r="F18" i="1"/>
  <c r="H32" i="1"/>
  <c r="I32" i="1"/>
  <c r="I18" i="1"/>
  <c r="J18" i="1"/>
  <c r="N18" i="1"/>
  <c r="K18" i="1"/>
  <c r="M18" i="1"/>
  <c r="E18" i="1"/>
  <c r="K32" i="1"/>
  <c r="D18" i="1"/>
  <c r="O17" i="1"/>
  <c r="C18" i="1"/>
  <c r="D32" i="1"/>
  <c r="L18" i="1"/>
  <c r="L32" i="1"/>
  <c r="M32" i="1"/>
  <c r="J32" i="1"/>
  <c r="C32" i="1"/>
  <c r="H18" i="1"/>
  <c r="O31" i="1"/>
  <c r="F32" i="1"/>
  <c r="N32" i="1"/>
</calcChain>
</file>

<file path=xl/sharedStrings.xml><?xml version="1.0" encoding="utf-8"?>
<sst xmlns="http://schemas.openxmlformats.org/spreadsheetml/2006/main" count="127" uniqueCount="36">
  <si>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</si>
  <si>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</si>
  <si>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</si>
  <si>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</si>
  <si>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</si>
  <si>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</si>
  <si>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</si>
  <si>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</si>
  <si>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</si>
  <si>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</si>
  <si>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</si>
  <si>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</si>
  <si>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Taux de rotation des tables midi</t>
  </si>
  <si>
    <t>Taux de rotation des tables soir</t>
  </si>
  <si>
    <t>Saisonnalité en % de janvier</t>
  </si>
  <si>
    <t>Total</t>
  </si>
  <si>
    <t>Fréquentation midi</t>
  </si>
  <si>
    <t>Fréquentation soir</t>
  </si>
  <si>
    <t>SUR PLACE</t>
  </si>
  <si>
    <t>EMPORTER</t>
  </si>
  <si>
    <t>LIVRAISON</t>
  </si>
  <si>
    <t>Nombre places assises</t>
  </si>
  <si>
    <t>Nombre de jours d'ouverture</t>
  </si>
  <si>
    <t>TOTAL ANNEE 1</t>
  </si>
  <si>
    <t>ANNEE 2</t>
  </si>
  <si>
    <t>Evolution année 2 en %</t>
  </si>
  <si>
    <t>ANNEE 3</t>
  </si>
  <si>
    <t>Evolution année 3 en %</t>
  </si>
  <si>
    <t>ESTIMATION DU CHIFFRE D'AFFAIRES SUR 3 ANS</t>
  </si>
  <si>
    <t>Ticket moyen midi (€HT)</t>
  </si>
  <si>
    <t>Ticket moyen soir (€HT)</t>
  </si>
  <si>
    <t>Chiffre d'affaires midi (€HT)</t>
  </si>
  <si>
    <t>Chiffre d'affaires soir (€HT)</t>
  </si>
  <si>
    <t>Chiffre d'affaires mois (€HT)</t>
  </si>
  <si>
    <t>Chiffres d'affaires mois (€HT)</t>
  </si>
  <si>
    <t>Remplir les cases en jaunes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</si>
</sst>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color theme="1"/>
      <name val="Montserrat"/>
      <family val="3"/>
    </font>
    <font>
      <b/>
      <sz val="11"/>
      <color theme="1"/>
      <name val="Montserrat"/>
      <family val="3"/>
    </font>
  </fonts>
  <fills count="4">
    <fill>
      <patternFill patternType="none"/>
    </fill>
    <fill>
      <patternFill patternType="gray125"/>
    </fill>
    <fill>
      <patternFill patternType="solid">
        <fgColor rgb="FFFFDD00"/>
        <bgColor indexed="64"/>
      </patternFill>
    </fill>
    <fill>
      <patternFill patternType="solid">
        <fgColor theme="3" tint="0.89999084444715716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9" xfId="0" applyFont="1" applyBorder="1"/>
    <xf numFmtId="0" fontId="4" fillId="0" borderId="9" xfId="0" applyFont="1" applyBorder="1" applyAlignment="1">
      <alignment horizontal="center"/>
    </xf>
    <xf numFmtId="1" fontId="4" fillId="2" borderId="9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23" xfId="0" applyFont="1" applyBorder="1"/>
    <xf numFmtId="1" fontId="4" fillId="2" borderId="13" xfId="0" applyNumberFormat="1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9" fontId="4" fillId="0" borderId="15" xfId="1" applyFont="1" applyBorder="1" applyAlignment="1">
      <alignment horizontal="center"/>
    </xf>
    <xf numFmtId="9" fontId="4" fillId="0" borderId="16" xfId="1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3" borderId="32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5" fillId="3" borderId="29" xfId="0" applyFont="1" applyFill="1" applyBorder="1" applyAlignment="1">
      <alignment horizontal="center"/>
    </xf>
    <xf numFmtId="0" fontId="5" fillId="3" borderId="26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1" fontId="4" fillId="0" borderId="24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9" fontId="4" fillId="2" borderId="29" xfId="0" applyNumberFormat="1" applyFont="1" applyFill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4" fillId="2" borderId="12" xfId="0" applyFont="1" applyFill="1" applyBorder="1" applyAlignment="1">
      <alignment horizontal="center"/>
    </xf>
    <xf numFmtId="0" fontId="4" fillId="0" borderId="15" xfId="0" applyFont="1" applyBorder="1"/>
    <xf numFmtId="0" fontId="4" fillId="0" borderId="16" xfId="0" applyFont="1" applyBorder="1"/>
    <xf numFmtId="0" fontId="4" fillId="2" borderId="17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 vertical="center"/>
    </xf>
    <xf numFmtId="0" fontId="4" fillId="0" borderId="13" xfId="0" applyFont="1" applyBorder="1"/>
    <xf numFmtId="0" fontId="4" fillId="2" borderId="14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FFDD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30B85-BD64-4573-B769-9E1A238C4A38}">
  <dimension ref="B1:O73"/>
  <sheetViews>
    <sheetView tabSelected="1" workbookViewId="0">
      <selection activeCell="J7" sqref="J7"/>
    </sheetView>
  </sheetViews>
  <sheetFormatPr baseColWidth="10" defaultRowHeight="14.4" x14ac:dyDescent="0.3"/>
  <cols>
    <col min="2" max="2" width="36.21875" customWidth="1"/>
    <col min="3" max="15" width="12.77734375" customWidth="1"/>
  </cols>
  <sheetData>
    <row r="1" spans="2:15" ht="15" thickBot="1" x14ac:dyDescent="0.35"/>
    <row r="2" spans="2:15" x14ac:dyDescent="0.3">
      <c r="D2" s="36" t="s">
        <v>28</v>
      </c>
      <c r="E2" s="37"/>
      <c r="F2" s="37"/>
      <c r="G2" s="37"/>
      <c r="H2" s="37"/>
      <c r="I2" s="37"/>
      <c r="J2" s="38"/>
    </row>
    <row r="3" spans="2:15" ht="15" thickBot="1" x14ac:dyDescent="0.35">
      <c r="D3" s="39"/>
      <c r="E3" s="40"/>
      <c r="F3" s="40"/>
      <c r="G3" s="40"/>
      <c r="H3" s="40"/>
      <c r="I3" s="40"/>
      <c r="J3" s="41"/>
    </row>
    <row r="4" spans="2:15" ht="15" thickBot="1" x14ac:dyDescent="0.35"/>
    <row r="5" spans="2:15" ht="19.8" x14ac:dyDescent="0.55000000000000004">
      <c r="B5" s="42" t="s">
        <v>18</v>
      </c>
      <c r="C5" s="1"/>
      <c r="D5" s="1"/>
      <c r="E5" s="49" t="s">
        <v>29</v>
      </c>
      <c r="F5" s="50"/>
      <c r="G5" s="55">
        <v>20</v>
      </c>
      <c r="H5" s="1"/>
      <c r="I5" s="44" t="s">
        <v>35</v>
      </c>
      <c r="J5" s="44"/>
      <c r="K5" s="44"/>
      <c r="L5" s="44"/>
      <c r="M5" s="44"/>
      <c r="N5" s="44"/>
      <c r="O5" s="1"/>
    </row>
    <row r="6" spans="2:15" ht="20.399999999999999" thickBot="1" x14ac:dyDescent="0.6">
      <c r="B6" s="43"/>
      <c r="C6" s="1"/>
      <c r="D6" s="1"/>
      <c r="E6" s="56" t="s">
        <v>30</v>
      </c>
      <c r="F6" s="4"/>
      <c r="G6" s="57">
        <v>25</v>
      </c>
      <c r="H6" s="1"/>
      <c r="I6" s="1"/>
      <c r="J6" s="1"/>
      <c r="K6" s="1"/>
      <c r="L6" s="1"/>
      <c r="M6" s="1"/>
      <c r="N6" s="1"/>
      <c r="O6" s="1"/>
    </row>
    <row r="7" spans="2:15" ht="20.399999999999999" thickBot="1" x14ac:dyDescent="0.6">
      <c r="B7" s="1"/>
      <c r="C7" s="1"/>
      <c r="D7" s="1"/>
      <c r="E7" s="52" t="s">
        <v>21</v>
      </c>
      <c r="F7" s="53"/>
      <c r="G7" s="58">
        <v>50</v>
      </c>
      <c r="H7" s="1"/>
      <c r="I7" s="1"/>
      <c r="J7" s="1"/>
      <c r="K7" s="1"/>
      <c r="L7" s="1"/>
      <c r="M7" s="1"/>
      <c r="N7" s="1"/>
      <c r="O7" s="1"/>
    </row>
    <row r="8" spans="2:15" ht="20.399999999999999" thickBot="1" x14ac:dyDescent="0.6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2:15" ht="20.399999999999999" thickBot="1" x14ac:dyDescent="0.6">
      <c r="B9" s="1"/>
      <c r="C9" s="25" t="s">
        <v>0</v>
      </c>
      <c r="D9" s="26" t="s">
        <v>1</v>
      </c>
      <c r="E9" s="26" t="s">
        <v>2</v>
      </c>
      <c r="F9" s="26" t="s">
        <v>3</v>
      </c>
      <c r="G9" s="26" t="s">
        <v>4</v>
      </c>
      <c r="H9" s="26" t="s">
        <v>5</v>
      </c>
      <c r="I9" s="26" t="s">
        <v>6</v>
      </c>
      <c r="J9" s="26" t="s">
        <v>7</v>
      </c>
      <c r="K9" s="26" t="s">
        <v>8</v>
      </c>
      <c r="L9" s="26" t="s">
        <v>9</v>
      </c>
      <c r="M9" s="26" t="s">
        <v>10</v>
      </c>
      <c r="N9" s="26" t="s">
        <v>11</v>
      </c>
      <c r="O9" s="30" t="s">
        <v>15</v>
      </c>
    </row>
    <row r="10" spans="2:15" ht="19.8" x14ac:dyDescent="0.55000000000000004">
      <c r="B10" s="14" t="s">
        <v>22</v>
      </c>
      <c r="C10" s="8">
        <v>31</v>
      </c>
      <c r="D10" s="9">
        <v>28</v>
      </c>
      <c r="E10" s="9">
        <v>31</v>
      </c>
      <c r="F10" s="9">
        <v>30</v>
      </c>
      <c r="G10" s="9">
        <v>31</v>
      </c>
      <c r="H10" s="9">
        <v>30</v>
      </c>
      <c r="I10" s="9">
        <v>31</v>
      </c>
      <c r="J10" s="9">
        <v>31</v>
      </c>
      <c r="K10" s="9">
        <v>30</v>
      </c>
      <c r="L10" s="9">
        <v>31</v>
      </c>
      <c r="M10" s="9">
        <v>30</v>
      </c>
      <c r="N10" s="9">
        <v>31</v>
      </c>
      <c r="O10" s="31"/>
    </row>
    <row r="11" spans="2:15" ht="19.8" x14ac:dyDescent="0.55000000000000004">
      <c r="B11" s="15" t="s">
        <v>16</v>
      </c>
      <c r="C11" s="17">
        <v>50</v>
      </c>
      <c r="D11" s="6">
        <v>55</v>
      </c>
      <c r="E11" s="6">
        <v>57</v>
      </c>
      <c r="F11" s="6">
        <v>60</v>
      </c>
      <c r="G11" s="6">
        <v>65</v>
      </c>
      <c r="H11" s="6">
        <v>60</v>
      </c>
      <c r="I11" s="6">
        <v>52</v>
      </c>
      <c r="J11" s="6">
        <v>48</v>
      </c>
      <c r="K11" s="6">
        <v>55</v>
      </c>
      <c r="L11" s="6">
        <v>56</v>
      </c>
      <c r="M11" s="6">
        <v>60</v>
      </c>
      <c r="N11" s="6">
        <v>54</v>
      </c>
      <c r="O11" s="32">
        <f>SUM(C11:N11)</f>
        <v>672</v>
      </c>
    </row>
    <row r="12" spans="2:15" ht="19.8" x14ac:dyDescent="0.55000000000000004">
      <c r="B12" s="15" t="s">
        <v>12</v>
      </c>
      <c r="C12" s="10">
        <f>C11/$G$7</f>
        <v>1</v>
      </c>
      <c r="D12" s="5">
        <f t="shared" ref="D12:N12" si="0">D11/$G$7</f>
        <v>1.1000000000000001</v>
      </c>
      <c r="E12" s="5">
        <f t="shared" si="0"/>
        <v>1.1399999999999999</v>
      </c>
      <c r="F12" s="5">
        <f t="shared" si="0"/>
        <v>1.2</v>
      </c>
      <c r="G12" s="5">
        <f t="shared" si="0"/>
        <v>1.3</v>
      </c>
      <c r="H12" s="5">
        <f t="shared" si="0"/>
        <v>1.2</v>
      </c>
      <c r="I12" s="5">
        <f t="shared" si="0"/>
        <v>1.04</v>
      </c>
      <c r="J12" s="5">
        <f t="shared" si="0"/>
        <v>0.96</v>
      </c>
      <c r="K12" s="5">
        <f t="shared" si="0"/>
        <v>1.1000000000000001</v>
      </c>
      <c r="L12" s="5">
        <f t="shared" si="0"/>
        <v>1.1200000000000001</v>
      </c>
      <c r="M12" s="5">
        <f t="shared" si="0"/>
        <v>1.2</v>
      </c>
      <c r="N12" s="5">
        <f t="shared" si="0"/>
        <v>1.08</v>
      </c>
      <c r="O12" s="32"/>
    </row>
    <row r="13" spans="2:15" ht="19.8" x14ac:dyDescent="0.55000000000000004">
      <c r="B13" s="15" t="s">
        <v>31</v>
      </c>
      <c r="C13" s="10">
        <f t="shared" ref="C13:N13" si="1">C11*C10*$G$5</f>
        <v>31000</v>
      </c>
      <c r="D13" s="5">
        <f t="shared" si="1"/>
        <v>30800</v>
      </c>
      <c r="E13" s="5">
        <f t="shared" si="1"/>
        <v>35340</v>
      </c>
      <c r="F13" s="5">
        <f t="shared" si="1"/>
        <v>36000</v>
      </c>
      <c r="G13" s="5">
        <f t="shared" si="1"/>
        <v>40300</v>
      </c>
      <c r="H13" s="5">
        <f t="shared" si="1"/>
        <v>36000</v>
      </c>
      <c r="I13" s="5">
        <f t="shared" si="1"/>
        <v>32240</v>
      </c>
      <c r="J13" s="5">
        <f t="shared" si="1"/>
        <v>29760</v>
      </c>
      <c r="K13" s="5">
        <f t="shared" si="1"/>
        <v>33000</v>
      </c>
      <c r="L13" s="5">
        <f t="shared" si="1"/>
        <v>34720</v>
      </c>
      <c r="M13" s="5">
        <f t="shared" si="1"/>
        <v>36000</v>
      </c>
      <c r="N13" s="5">
        <f t="shared" si="1"/>
        <v>33480</v>
      </c>
      <c r="O13" s="32">
        <f>SUM(C13:N13)</f>
        <v>408640</v>
      </c>
    </row>
    <row r="14" spans="2:15" ht="19.8" x14ac:dyDescent="0.55000000000000004">
      <c r="B14" s="15" t="s">
        <v>17</v>
      </c>
      <c r="C14" s="18">
        <v>70</v>
      </c>
      <c r="D14" s="7">
        <v>80</v>
      </c>
      <c r="E14" s="7">
        <v>85</v>
      </c>
      <c r="F14" s="7">
        <v>90</v>
      </c>
      <c r="G14" s="7">
        <v>85</v>
      </c>
      <c r="H14" s="7">
        <v>90</v>
      </c>
      <c r="I14" s="7">
        <v>80</v>
      </c>
      <c r="J14" s="7">
        <v>70</v>
      </c>
      <c r="K14" s="7">
        <v>80</v>
      </c>
      <c r="L14" s="7">
        <v>85</v>
      </c>
      <c r="M14" s="7">
        <v>90</v>
      </c>
      <c r="N14" s="7">
        <v>85</v>
      </c>
      <c r="O14" s="32">
        <f>SUM(C14:N14)</f>
        <v>990</v>
      </c>
    </row>
    <row r="15" spans="2:15" ht="19.8" x14ac:dyDescent="0.55000000000000004">
      <c r="B15" s="15" t="s">
        <v>13</v>
      </c>
      <c r="C15" s="10">
        <f>C14/$G$7</f>
        <v>1.4</v>
      </c>
      <c r="D15" s="5">
        <f t="shared" ref="D15:N15" si="2">D14/$G$7</f>
        <v>1.6</v>
      </c>
      <c r="E15" s="5">
        <f t="shared" si="2"/>
        <v>1.7</v>
      </c>
      <c r="F15" s="5">
        <f t="shared" si="2"/>
        <v>1.8</v>
      </c>
      <c r="G15" s="5">
        <f t="shared" si="2"/>
        <v>1.7</v>
      </c>
      <c r="H15" s="5">
        <f t="shared" si="2"/>
        <v>1.8</v>
      </c>
      <c r="I15" s="5">
        <f t="shared" si="2"/>
        <v>1.6</v>
      </c>
      <c r="J15" s="5">
        <f t="shared" si="2"/>
        <v>1.4</v>
      </c>
      <c r="K15" s="5">
        <f t="shared" si="2"/>
        <v>1.6</v>
      </c>
      <c r="L15" s="5">
        <f t="shared" si="2"/>
        <v>1.7</v>
      </c>
      <c r="M15" s="5">
        <f t="shared" si="2"/>
        <v>1.8</v>
      </c>
      <c r="N15" s="5">
        <f t="shared" si="2"/>
        <v>1.7</v>
      </c>
      <c r="O15" s="32"/>
    </row>
    <row r="16" spans="2:15" ht="19.8" x14ac:dyDescent="0.55000000000000004">
      <c r="B16" s="15" t="s">
        <v>32</v>
      </c>
      <c r="C16" s="10">
        <f t="shared" ref="C16:N16" si="3">C14*$G$6*C10</f>
        <v>54250</v>
      </c>
      <c r="D16" s="5">
        <f t="shared" si="3"/>
        <v>56000</v>
      </c>
      <c r="E16" s="5">
        <f t="shared" si="3"/>
        <v>65875</v>
      </c>
      <c r="F16" s="5">
        <f t="shared" si="3"/>
        <v>67500</v>
      </c>
      <c r="G16" s="5">
        <f t="shared" si="3"/>
        <v>65875</v>
      </c>
      <c r="H16" s="5">
        <f t="shared" si="3"/>
        <v>67500</v>
      </c>
      <c r="I16" s="5">
        <f t="shared" si="3"/>
        <v>62000</v>
      </c>
      <c r="J16" s="5">
        <f t="shared" si="3"/>
        <v>54250</v>
      </c>
      <c r="K16" s="5">
        <f t="shared" si="3"/>
        <v>60000</v>
      </c>
      <c r="L16" s="5">
        <f t="shared" si="3"/>
        <v>65875</v>
      </c>
      <c r="M16" s="5">
        <f t="shared" si="3"/>
        <v>67500</v>
      </c>
      <c r="N16" s="5">
        <f t="shared" si="3"/>
        <v>65875</v>
      </c>
      <c r="O16" s="32">
        <f>SUM(C16:N16)</f>
        <v>752500</v>
      </c>
    </row>
    <row r="17" spans="2:15" ht="19.8" x14ac:dyDescent="0.55000000000000004">
      <c r="B17" s="15" t="s">
        <v>33</v>
      </c>
      <c r="C17" s="10">
        <f>C16+C13</f>
        <v>85250</v>
      </c>
      <c r="D17" s="5">
        <f t="shared" ref="D17:N17" si="4">D16+D13</f>
        <v>86800</v>
      </c>
      <c r="E17" s="5">
        <f t="shared" si="4"/>
        <v>101215</v>
      </c>
      <c r="F17" s="5">
        <f t="shared" si="4"/>
        <v>103500</v>
      </c>
      <c r="G17" s="5">
        <f t="shared" si="4"/>
        <v>106175</v>
      </c>
      <c r="H17" s="5">
        <f t="shared" si="4"/>
        <v>103500</v>
      </c>
      <c r="I17" s="5">
        <f t="shared" si="4"/>
        <v>94240</v>
      </c>
      <c r="J17" s="5">
        <f t="shared" si="4"/>
        <v>84010</v>
      </c>
      <c r="K17" s="5">
        <f t="shared" si="4"/>
        <v>93000</v>
      </c>
      <c r="L17" s="5">
        <f t="shared" si="4"/>
        <v>100595</v>
      </c>
      <c r="M17" s="5">
        <f t="shared" si="4"/>
        <v>103500</v>
      </c>
      <c r="N17" s="5">
        <f t="shared" si="4"/>
        <v>99355</v>
      </c>
      <c r="O17" s="32">
        <f>SUM(C17:N17)</f>
        <v>1161140</v>
      </c>
    </row>
    <row r="18" spans="2:15" ht="20.399999999999999" thickBot="1" x14ac:dyDescent="0.6">
      <c r="B18" s="16" t="s">
        <v>14</v>
      </c>
      <c r="C18" s="19">
        <f>C17/$C$17</f>
        <v>1</v>
      </c>
      <c r="D18" s="20">
        <f t="shared" ref="D18:N18" si="5">D17/$C$17</f>
        <v>1.0181818181818181</v>
      </c>
      <c r="E18" s="20">
        <f t="shared" si="5"/>
        <v>1.1872727272727273</v>
      </c>
      <c r="F18" s="20">
        <f t="shared" si="5"/>
        <v>1.2140762463343109</v>
      </c>
      <c r="G18" s="20">
        <f t="shared" si="5"/>
        <v>1.2454545454545454</v>
      </c>
      <c r="H18" s="20">
        <f t="shared" si="5"/>
        <v>1.2140762463343109</v>
      </c>
      <c r="I18" s="20">
        <f t="shared" si="5"/>
        <v>1.1054545454545455</v>
      </c>
      <c r="J18" s="20">
        <f t="shared" si="5"/>
        <v>0.98545454545454547</v>
      </c>
      <c r="K18" s="20">
        <f t="shared" si="5"/>
        <v>1.0909090909090908</v>
      </c>
      <c r="L18" s="20">
        <f t="shared" si="5"/>
        <v>1.18</v>
      </c>
      <c r="M18" s="20">
        <f t="shared" si="5"/>
        <v>1.2140762463343109</v>
      </c>
      <c r="N18" s="20">
        <f t="shared" si="5"/>
        <v>1.1654545454545455</v>
      </c>
      <c r="O18" s="33"/>
    </row>
    <row r="19" spans="2:15" ht="19.8" x14ac:dyDescent="0.55000000000000004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2:15" ht="20.399999999999999" thickBot="1" x14ac:dyDescent="0.6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2:15" ht="19.8" x14ac:dyDescent="0.55000000000000004">
      <c r="B21" s="42" t="s">
        <v>19</v>
      </c>
      <c r="C21" s="1"/>
      <c r="D21" s="1"/>
      <c r="E21" s="49" t="s">
        <v>29</v>
      </c>
      <c r="F21" s="50"/>
      <c r="G21" s="51">
        <v>15</v>
      </c>
      <c r="H21" s="1"/>
      <c r="I21" s="1"/>
      <c r="J21" s="1"/>
      <c r="K21" s="1"/>
      <c r="L21" s="1"/>
      <c r="M21" s="1"/>
      <c r="N21" s="1"/>
      <c r="O21" s="1"/>
    </row>
    <row r="22" spans="2:15" ht="20.399999999999999" thickBot="1" x14ac:dyDescent="0.6">
      <c r="B22" s="43"/>
      <c r="C22" s="1"/>
      <c r="D22" s="1"/>
      <c r="E22" s="52" t="s">
        <v>30</v>
      </c>
      <c r="F22" s="53"/>
      <c r="G22" s="54">
        <v>15</v>
      </c>
      <c r="H22" s="1"/>
      <c r="I22" s="1"/>
      <c r="J22" s="1"/>
      <c r="K22" s="1"/>
      <c r="L22" s="1"/>
      <c r="M22" s="1"/>
      <c r="N22" s="1"/>
      <c r="O22" s="1"/>
    </row>
    <row r="23" spans="2:15" ht="19.8" x14ac:dyDescent="0.55000000000000004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2:15" ht="20.399999999999999" thickBot="1" x14ac:dyDescent="0.6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2:15" ht="20.399999999999999" thickBot="1" x14ac:dyDescent="0.6">
      <c r="B25" s="1"/>
      <c r="C25" s="25" t="s">
        <v>0</v>
      </c>
      <c r="D25" s="26" t="s">
        <v>1</v>
      </c>
      <c r="E25" s="26" t="s">
        <v>2</v>
      </c>
      <c r="F25" s="26" t="s">
        <v>3</v>
      </c>
      <c r="G25" s="26" t="s">
        <v>4</v>
      </c>
      <c r="H25" s="26" t="s">
        <v>5</v>
      </c>
      <c r="I25" s="26" t="s">
        <v>6</v>
      </c>
      <c r="J25" s="26" t="s">
        <v>7</v>
      </c>
      <c r="K25" s="26" t="s">
        <v>8</v>
      </c>
      <c r="L25" s="26" t="s">
        <v>9</v>
      </c>
      <c r="M25" s="26" t="s">
        <v>10</v>
      </c>
      <c r="N25" s="26" t="s">
        <v>11</v>
      </c>
      <c r="O25" s="30" t="s">
        <v>15</v>
      </c>
    </row>
    <row r="26" spans="2:15" ht="19.8" x14ac:dyDescent="0.55000000000000004">
      <c r="B26" s="14" t="s">
        <v>22</v>
      </c>
      <c r="C26" s="8">
        <v>31</v>
      </c>
      <c r="D26" s="9">
        <v>28</v>
      </c>
      <c r="E26" s="9">
        <v>31</v>
      </c>
      <c r="F26" s="9">
        <v>30</v>
      </c>
      <c r="G26" s="9">
        <v>31</v>
      </c>
      <c r="H26" s="9">
        <v>30</v>
      </c>
      <c r="I26" s="9">
        <v>31</v>
      </c>
      <c r="J26" s="9">
        <v>31</v>
      </c>
      <c r="K26" s="9">
        <v>30</v>
      </c>
      <c r="L26" s="9">
        <v>31</v>
      </c>
      <c r="M26" s="9">
        <v>30</v>
      </c>
      <c r="N26" s="9">
        <v>31</v>
      </c>
      <c r="O26" s="31"/>
    </row>
    <row r="27" spans="2:15" ht="19.8" x14ac:dyDescent="0.55000000000000004">
      <c r="B27" s="15" t="s">
        <v>16</v>
      </c>
      <c r="C27" s="17">
        <v>10</v>
      </c>
      <c r="D27" s="6">
        <v>10</v>
      </c>
      <c r="E27" s="6">
        <v>10</v>
      </c>
      <c r="F27" s="6">
        <v>10</v>
      </c>
      <c r="G27" s="6">
        <v>10</v>
      </c>
      <c r="H27" s="6">
        <v>10</v>
      </c>
      <c r="I27" s="6">
        <v>10</v>
      </c>
      <c r="J27" s="6">
        <v>10</v>
      </c>
      <c r="K27" s="6">
        <v>10</v>
      </c>
      <c r="L27" s="6">
        <v>10</v>
      </c>
      <c r="M27" s="6">
        <v>10</v>
      </c>
      <c r="N27" s="6">
        <v>10</v>
      </c>
      <c r="O27" s="32">
        <f>SUM(C27:N27)</f>
        <v>120</v>
      </c>
    </row>
    <row r="28" spans="2:15" ht="19.8" x14ac:dyDescent="0.55000000000000004">
      <c r="B28" s="15" t="s">
        <v>31</v>
      </c>
      <c r="C28" s="10">
        <f>C27*C26*$G$21</f>
        <v>4650</v>
      </c>
      <c r="D28" s="5">
        <f t="shared" ref="D28:N28" si="6">D27*D26*$G$21</f>
        <v>4200</v>
      </c>
      <c r="E28" s="5">
        <f t="shared" si="6"/>
        <v>4650</v>
      </c>
      <c r="F28" s="5">
        <f t="shared" si="6"/>
        <v>4500</v>
      </c>
      <c r="G28" s="5">
        <f t="shared" si="6"/>
        <v>4650</v>
      </c>
      <c r="H28" s="5">
        <f t="shared" si="6"/>
        <v>4500</v>
      </c>
      <c r="I28" s="5">
        <f t="shared" si="6"/>
        <v>4650</v>
      </c>
      <c r="J28" s="5">
        <f t="shared" si="6"/>
        <v>4650</v>
      </c>
      <c r="K28" s="5">
        <f t="shared" si="6"/>
        <v>4500</v>
      </c>
      <c r="L28" s="5">
        <f t="shared" si="6"/>
        <v>4650</v>
      </c>
      <c r="M28" s="5">
        <f t="shared" si="6"/>
        <v>4500</v>
      </c>
      <c r="N28" s="5">
        <f t="shared" si="6"/>
        <v>4650</v>
      </c>
      <c r="O28" s="32">
        <f>SUM(C28:N28)</f>
        <v>54750</v>
      </c>
    </row>
    <row r="29" spans="2:15" ht="19.8" x14ac:dyDescent="0.55000000000000004">
      <c r="B29" s="15" t="s">
        <v>17</v>
      </c>
      <c r="C29" s="18">
        <v>10</v>
      </c>
      <c r="D29" s="7">
        <v>10</v>
      </c>
      <c r="E29" s="7">
        <v>10</v>
      </c>
      <c r="F29" s="7">
        <v>10</v>
      </c>
      <c r="G29" s="7">
        <v>10</v>
      </c>
      <c r="H29" s="7">
        <v>10</v>
      </c>
      <c r="I29" s="7">
        <v>10</v>
      </c>
      <c r="J29" s="7">
        <v>10</v>
      </c>
      <c r="K29" s="7">
        <v>10</v>
      </c>
      <c r="L29" s="7">
        <v>10</v>
      </c>
      <c r="M29" s="7">
        <v>10</v>
      </c>
      <c r="N29" s="7">
        <v>10</v>
      </c>
      <c r="O29" s="32">
        <f>SUM(C29:N29)</f>
        <v>120</v>
      </c>
    </row>
    <row r="30" spans="2:15" ht="19.8" x14ac:dyDescent="0.55000000000000004">
      <c r="B30" s="15" t="s">
        <v>32</v>
      </c>
      <c r="C30" s="10">
        <f>C29*$G$22*C26</f>
        <v>4650</v>
      </c>
      <c r="D30" s="5">
        <f t="shared" ref="D30:N30" si="7">D29*$G$22*D26</f>
        <v>4200</v>
      </c>
      <c r="E30" s="5">
        <f t="shared" si="7"/>
        <v>4650</v>
      </c>
      <c r="F30" s="5">
        <f t="shared" si="7"/>
        <v>4500</v>
      </c>
      <c r="G30" s="5">
        <f t="shared" si="7"/>
        <v>4650</v>
      </c>
      <c r="H30" s="5">
        <f t="shared" si="7"/>
        <v>4500</v>
      </c>
      <c r="I30" s="5">
        <f t="shared" si="7"/>
        <v>4650</v>
      </c>
      <c r="J30" s="5">
        <f t="shared" si="7"/>
        <v>4650</v>
      </c>
      <c r="K30" s="5">
        <f t="shared" si="7"/>
        <v>4500</v>
      </c>
      <c r="L30" s="5">
        <f t="shared" si="7"/>
        <v>4650</v>
      </c>
      <c r="M30" s="5">
        <f t="shared" si="7"/>
        <v>4500</v>
      </c>
      <c r="N30" s="5">
        <f t="shared" si="7"/>
        <v>4650</v>
      </c>
      <c r="O30" s="32">
        <f>SUM(C30:N30)</f>
        <v>54750</v>
      </c>
    </row>
    <row r="31" spans="2:15" ht="19.8" x14ac:dyDescent="0.55000000000000004">
      <c r="B31" s="15" t="s">
        <v>33</v>
      </c>
      <c r="C31" s="10">
        <f t="shared" ref="C31:N31" si="8">C30+C28</f>
        <v>9300</v>
      </c>
      <c r="D31" s="5">
        <f t="shared" si="8"/>
        <v>8400</v>
      </c>
      <c r="E31" s="5">
        <f t="shared" si="8"/>
        <v>9300</v>
      </c>
      <c r="F31" s="5">
        <f t="shared" si="8"/>
        <v>9000</v>
      </c>
      <c r="G31" s="5">
        <f t="shared" si="8"/>
        <v>9300</v>
      </c>
      <c r="H31" s="5">
        <f t="shared" si="8"/>
        <v>9000</v>
      </c>
      <c r="I31" s="5">
        <f t="shared" si="8"/>
        <v>9300</v>
      </c>
      <c r="J31" s="5">
        <f t="shared" si="8"/>
        <v>9300</v>
      </c>
      <c r="K31" s="5">
        <f t="shared" si="8"/>
        <v>9000</v>
      </c>
      <c r="L31" s="5">
        <f t="shared" si="8"/>
        <v>9300</v>
      </c>
      <c r="M31" s="5">
        <f t="shared" si="8"/>
        <v>9000</v>
      </c>
      <c r="N31" s="5">
        <f t="shared" si="8"/>
        <v>9300</v>
      </c>
      <c r="O31" s="32">
        <f>SUM(C31:N31)</f>
        <v>109500</v>
      </c>
    </row>
    <row r="32" spans="2:15" ht="20.399999999999999" thickBot="1" x14ac:dyDescent="0.6">
      <c r="B32" s="16" t="s">
        <v>14</v>
      </c>
      <c r="C32" s="19">
        <f>C31/$C$17</f>
        <v>0.10909090909090909</v>
      </c>
      <c r="D32" s="20">
        <f t="shared" ref="D32" si="9">D31/$C$17</f>
        <v>9.853372434017596E-2</v>
      </c>
      <c r="E32" s="20">
        <f t="shared" ref="E32" si="10">E31/$C$17</f>
        <v>0.10909090909090909</v>
      </c>
      <c r="F32" s="20">
        <f t="shared" ref="F32" si="11">F31/$C$17</f>
        <v>0.10557184750733138</v>
      </c>
      <c r="G32" s="20">
        <f t="shared" ref="G32" si="12">G31/$C$17</f>
        <v>0.10909090909090909</v>
      </c>
      <c r="H32" s="20">
        <f t="shared" ref="H32" si="13">H31/$C$17</f>
        <v>0.10557184750733138</v>
      </c>
      <c r="I32" s="20">
        <f t="shared" ref="I32" si="14">I31/$C$17</f>
        <v>0.10909090909090909</v>
      </c>
      <c r="J32" s="20">
        <f t="shared" ref="J32" si="15">J31/$C$17</f>
        <v>0.10909090909090909</v>
      </c>
      <c r="K32" s="20">
        <f t="shared" ref="K32" si="16">K31/$C$17</f>
        <v>0.10557184750733138</v>
      </c>
      <c r="L32" s="20">
        <f t="shared" ref="L32" si="17">L31/$C$17</f>
        <v>0.10909090909090909</v>
      </c>
      <c r="M32" s="20">
        <f t="shared" ref="M32" si="18">M31/$C$17</f>
        <v>0.10557184750733138</v>
      </c>
      <c r="N32" s="20">
        <f t="shared" ref="N32" si="19">N31/$C$17</f>
        <v>0.10909090909090909</v>
      </c>
      <c r="O32" s="33"/>
    </row>
    <row r="33" spans="2:15" ht="19.8" x14ac:dyDescent="0.55000000000000004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2:15" ht="20.399999999999999" thickBot="1" x14ac:dyDescent="0.6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2:15" ht="19.8" x14ac:dyDescent="0.55000000000000004">
      <c r="B35" s="42" t="s">
        <v>20</v>
      </c>
      <c r="C35" s="1"/>
      <c r="D35" s="1"/>
      <c r="E35" s="49" t="s">
        <v>29</v>
      </c>
      <c r="F35" s="50"/>
      <c r="G35" s="51">
        <v>15</v>
      </c>
      <c r="H35" s="1"/>
      <c r="I35" s="1"/>
      <c r="J35" s="1"/>
      <c r="K35" s="1"/>
      <c r="L35" s="1"/>
      <c r="M35" s="1"/>
      <c r="N35" s="1"/>
      <c r="O35" s="1"/>
    </row>
    <row r="36" spans="2:15" ht="20.399999999999999" thickBot="1" x14ac:dyDescent="0.6">
      <c r="B36" s="43"/>
      <c r="C36" s="1"/>
      <c r="D36" s="1"/>
      <c r="E36" s="52" t="s">
        <v>30</v>
      </c>
      <c r="F36" s="53"/>
      <c r="G36" s="54">
        <v>15</v>
      </c>
      <c r="H36" s="1"/>
      <c r="I36" s="1"/>
      <c r="J36" s="1"/>
      <c r="K36" s="1"/>
      <c r="L36" s="1"/>
      <c r="M36" s="1"/>
      <c r="N36" s="1"/>
      <c r="O36" s="1"/>
    </row>
    <row r="37" spans="2:15" ht="19.8" x14ac:dyDescent="0.55000000000000004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2:15" ht="20.399999999999999" thickBot="1" x14ac:dyDescent="0.6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2:15" ht="20.399999999999999" thickBot="1" x14ac:dyDescent="0.6">
      <c r="B39" s="1"/>
      <c r="C39" s="23" t="s">
        <v>0</v>
      </c>
      <c r="D39" s="24" t="s">
        <v>1</v>
      </c>
      <c r="E39" s="24" t="s">
        <v>2</v>
      </c>
      <c r="F39" s="24" t="s">
        <v>3</v>
      </c>
      <c r="G39" s="24" t="s">
        <v>4</v>
      </c>
      <c r="H39" s="24" t="s">
        <v>5</v>
      </c>
      <c r="I39" s="24" t="s">
        <v>6</v>
      </c>
      <c r="J39" s="24" t="s">
        <v>7</v>
      </c>
      <c r="K39" s="24" t="s">
        <v>8</v>
      </c>
      <c r="L39" s="24" t="s">
        <v>9</v>
      </c>
      <c r="M39" s="24" t="s">
        <v>10</v>
      </c>
      <c r="N39" s="24" t="s">
        <v>11</v>
      </c>
      <c r="O39" s="34" t="s">
        <v>15</v>
      </c>
    </row>
    <row r="40" spans="2:15" ht="19.8" x14ac:dyDescent="0.55000000000000004">
      <c r="B40" s="14" t="s">
        <v>22</v>
      </c>
      <c r="C40" s="21">
        <v>31</v>
      </c>
      <c r="D40" s="22">
        <v>28</v>
      </c>
      <c r="E40" s="22">
        <v>31</v>
      </c>
      <c r="F40" s="22">
        <v>30</v>
      </c>
      <c r="G40" s="22">
        <v>31</v>
      </c>
      <c r="H40" s="22">
        <v>30</v>
      </c>
      <c r="I40" s="22">
        <v>31</v>
      </c>
      <c r="J40" s="22">
        <v>31</v>
      </c>
      <c r="K40" s="22">
        <v>30</v>
      </c>
      <c r="L40" s="22">
        <v>31</v>
      </c>
      <c r="M40" s="22">
        <v>30</v>
      </c>
      <c r="N40" s="22">
        <v>31</v>
      </c>
      <c r="O40" s="35"/>
    </row>
    <row r="41" spans="2:15" ht="19.8" x14ac:dyDescent="0.55000000000000004">
      <c r="B41" s="15" t="s">
        <v>16</v>
      </c>
      <c r="C41" s="17">
        <v>10</v>
      </c>
      <c r="D41" s="6">
        <v>10</v>
      </c>
      <c r="E41" s="6">
        <v>10</v>
      </c>
      <c r="F41" s="6">
        <v>10</v>
      </c>
      <c r="G41" s="6">
        <v>10</v>
      </c>
      <c r="H41" s="6">
        <v>10</v>
      </c>
      <c r="I41" s="6">
        <v>10</v>
      </c>
      <c r="J41" s="6">
        <v>10</v>
      </c>
      <c r="K41" s="6">
        <v>10</v>
      </c>
      <c r="L41" s="6">
        <v>10</v>
      </c>
      <c r="M41" s="6">
        <v>10</v>
      </c>
      <c r="N41" s="6">
        <v>10</v>
      </c>
      <c r="O41" s="32">
        <f>SUM(C41:N41)</f>
        <v>120</v>
      </c>
    </row>
    <row r="42" spans="2:15" ht="19.8" x14ac:dyDescent="0.55000000000000004">
      <c r="B42" s="15" t="s">
        <v>31</v>
      </c>
      <c r="C42" s="10">
        <f>C41*C40*$G$35</f>
        <v>4650</v>
      </c>
      <c r="D42" s="5">
        <f t="shared" ref="D42:N42" si="20">D41*D40*$G$35</f>
        <v>4200</v>
      </c>
      <c r="E42" s="5">
        <f t="shared" si="20"/>
        <v>4650</v>
      </c>
      <c r="F42" s="5">
        <f t="shared" si="20"/>
        <v>4500</v>
      </c>
      <c r="G42" s="5">
        <f t="shared" si="20"/>
        <v>4650</v>
      </c>
      <c r="H42" s="5">
        <f t="shared" si="20"/>
        <v>4500</v>
      </c>
      <c r="I42" s="5">
        <f t="shared" si="20"/>
        <v>4650</v>
      </c>
      <c r="J42" s="5">
        <f t="shared" si="20"/>
        <v>4650</v>
      </c>
      <c r="K42" s="5">
        <f t="shared" si="20"/>
        <v>4500</v>
      </c>
      <c r="L42" s="5">
        <f t="shared" si="20"/>
        <v>4650</v>
      </c>
      <c r="M42" s="5">
        <f t="shared" si="20"/>
        <v>4500</v>
      </c>
      <c r="N42" s="5">
        <f t="shared" si="20"/>
        <v>4650</v>
      </c>
      <c r="O42" s="32">
        <f>SUM(C42:N42)</f>
        <v>54750</v>
      </c>
    </row>
    <row r="43" spans="2:15" ht="19.8" x14ac:dyDescent="0.55000000000000004">
      <c r="B43" s="15" t="s">
        <v>17</v>
      </c>
      <c r="C43" s="18">
        <v>10</v>
      </c>
      <c r="D43" s="7">
        <v>10</v>
      </c>
      <c r="E43" s="7">
        <v>10</v>
      </c>
      <c r="F43" s="7">
        <v>10</v>
      </c>
      <c r="G43" s="7">
        <v>10</v>
      </c>
      <c r="H43" s="7">
        <v>10</v>
      </c>
      <c r="I43" s="7">
        <v>10</v>
      </c>
      <c r="J43" s="7">
        <v>10</v>
      </c>
      <c r="K43" s="7">
        <v>10</v>
      </c>
      <c r="L43" s="7">
        <v>10</v>
      </c>
      <c r="M43" s="7">
        <v>10</v>
      </c>
      <c r="N43" s="7">
        <v>10</v>
      </c>
      <c r="O43" s="32">
        <f>SUM(C43:N43)</f>
        <v>120</v>
      </c>
    </row>
    <row r="44" spans="2:15" ht="19.8" x14ac:dyDescent="0.55000000000000004">
      <c r="B44" s="15" t="s">
        <v>32</v>
      </c>
      <c r="C44" s="10">
        <f>C43*$G$36*C40</f>
        <v>4650</v>
      </c>
      <c r="D44" s="5">
        <f t="shared" ref="D44:N44" si="21">D43*$G$36*D40</f>
        <v>4200</v>
      </c>
      <c r="E44" s="5">
        <f t="shared" si="21"/>
        <v>4650</v>
      </c>
      <c r="F44" s="5">
        <f t="shared" si="21"/>
        <v>4500</v>
      </c>
      <c r="G44" s="5">
        <f t="shared" si="21"/>
        <v>4650</v>
      </c>
      <c r="H44" s="5">
        <f t="shared" si="21"/>
        <v>4500</v>
      </c>
      <c r="I44" s="5">
        <f t="shared" si="21"/>
        <v>4650</v>
      </c>
      <c r="J44" s="5">
        <f t="shared" si="21"/>
        <v>4650</v>
      </c>
      <c r="K44" s="5">
        <f t="shared" si="21"/>
        <v>4500</v>
      </c>
      <c r="L44" s="5">
        <f t="shared" si="21"/>
        <v>4650</v>
      </c>
      <c r="M44" s="5">
        <f t="shared" si="21"/>
        <v>4500</v>
      </c>
      <c r="N44" s="5">
        <f t="shared" si="21"/>
        <v>4650</v>
      </c>
      <c r="O44" s="32">
        <f>SUM(C44:N44)</f>
        <v>54750</v>
      </c>
    </row>
    <row r="45" spans="2:15" ht="19.8" x14ac:dyDescent="0.55000000000000004">
      <c r="B45" s="15" t="s">
        <v>33</v>
      </c>
      <c r="C45" s="10">
        <f t="shared" ref="C45:N45" si="22">C44+C42</f>
        <v>9300</v>
      </c>
      <c r="D45" s="5">
        <f t="shared" si="22"/>
        <v>8400</v>
      </c>
      <c r="E45" s="5">
        <f t="shared" si="22"/>
        <v>9300</v>
      </c>
      <c r="F45" s="5">
        <f t="shared" si="22"/>
        <v>9000</v>
      </c>
      <c r="G45" s="5">
        <f t="shared" si="22"/>
        <v>9300</v>
      </c>
      <c r="H45" s="5">
        <f t="shared" si="22"/>
        <v>9000</v>
      </c>
      <c r="I45" s="5">
        <f t="shared" si="22"/>
        <v>9300</v>
      </c>
      <c r="J45" s="5">
        <f t="shared" si="22"/>
        <v>9300</v>
      </c>
      <c r="K45" s="5">
        <f t="shared" si="22"/>
        <v>9000</v>
      </c>
      <c r="L45" s="5">
        <f t="shared" si="22"/>
        <v>9300</v>
      </c>
      <c r="M45" s="5">
        <f t="shared" si="22"/>
        <v>9000</v>
      </c>
      <c r="N45" s="5">
        <f t="shared" si="22"/>
        <v>9300</v>
      </c>
      <c r="O45" s="32">
        <f>SUM(C45:N45)</f>
        <v>109500</v>
      </c>
    </row>
    <row r="46" spans="2:15" ht="20.399999999999999" thickBot="1" x14ac:dyDescent="0.6">
      <c r="B46" s="16" t="s">
        <v>14</v>
      </c>
      <c r="C46" s="19">
        <f>C45/$C$17</f>
        <v>0.10909090909090909</v>
      </c>
      <c r="D46" s="20">
        <f t="shared" ref="D46" si="23">D45/$C$17</f>
        <v>9.853372434017596E-2</v>
      </c>
      <c r="E46" s="20">
        <f t="shared" ref="E46" si="24">E45/$C$17</f>
        <v>0.10909090909090909</v>
      </c>
      <c r="F46" s="20">
        <f t="shared" ref="F46" si="25">F45/$C$17</f>
        <v>0.10557184750733138</v>
      </c>
      <c r="G46" s="20">
        <f t="shared" ref="G46" si="26">G45/$C$17</f>
        <v>0.10909090909090909</v>
      </c>
      <c r="H46" s="20">
        <f t="shared" ref="H46" si="27">H45/$C$17</f>
        <v>0.10557184750733138</v>
      </c>
      <c r="I46" s="20">
        <f t="shared" ref="I46" si="28">I45/$C$17</f>
        <v>0.10909090909090909</v>
      </c>
      <c r="J46" s="20">
        <f t="shared" ref="J46" si="29">J45/$C$17</f>
        <v>0.10909090909090909</v>
      </c>
      <c r="K46" s="20">
        <f t="shared" ref="K46" si="30">K45/$C$17</f>
        <v>0.10557184750733138</v>
      </c>
      <c r="L46" s="20">
        <f t="shared" ref="L46" si="31">L45/$C$17</f>
        <v>0.10909090909090909</v>
      </c>
      <c r="M46" s="20">
        <f t="shared" ref="M46" si="32">M45/$C$17</f>
        <v>0.10557184750733138</v>
      </c>
      <c r="N46" s="20">
        <f t="shared" ref="N46" si="33">N45/$C$17</f>
        <v>0.10909090909090909</v>
      </c>
      <c r="O46" s="33"/>
    </row>
    <row r="47" spans="2:15" ht="19.8" x14ac:dyDescent="0.55000000000000004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2:15" ht="20.399999999999999" thickBot="1" x14ac:dyDescent="0.6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2:15" ht="19.8" x14ac:dyDescent="0.55000000000000004">
      <c r="B49" s="42" t="s">
        <v>23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2:15" ht="20.399999999999999" thickBot="1" x14ac:dyDescent="0.6">
      <c r="B50" s="43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3"/>
    </row>
    <row r="51" spans="2:15" ht="20.399999999999999" thickBot="1" x14ac:dyDescent="0.6">
      <c r="B51" s="1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3"/>
    </row>
    <row r="52" spans="2:15" ht="20.399999999999999" thickBot="1" x14ac:dyDescent="0.6">
      <c r="B52" s="1"/>
      <c r="C52" s="23" t="s">
        <v>0</v>
      </c>
      <c r="D52" s="24" t="s">
        <v>1</v>
      </c>
      <c r="E52" s="24" t="s">
        <v>2</v>
      </c>
      <c r="F52" s="24" t="s">
        <v>3</v>
      </c>
      <c r="G52" s="24" t="s">
        <v>4</v>
      </c>
      <c r="H52" s="24" t="s">
        <v>5</v>
      </c>
      <c r="I52" s="24" t="s">
        <v>6</v>
      </c>
      <c r="J52" s="24" t="s">
        <v>7</v>
      </c>
      <c r="K52" s="24" t="s">
        <v>8</v>
      </c>
      <c r="L52" s="24" t="s">
        <v>9</v>
      </c>
      <c r="M52" s="24" t="s">
        <v>10</v>
      </c>
      <c r="N52" s="24" t="s">
        <v>11</v>
      </c>
      <c r="O52" s="34" t="s">
        <v>15</v>
      </c>
    </row>
    <row r="53" spans="2:15" ht="19.8" x14ac:dyDescent="0.55000000000000004">
      <c r="B53" s="11" t="s">
        <v>31</v>
      </c>
      <c r="C53" s="21">
        <f>C42+C28+C13</f>
        <v>40300</v>
      </c>
      <c r="D53" s="22">
        <f t="shared" ref="D53:N53" si="34">D42+D28+D13</f>
        <v>39200</v>
      </c>
      <c r="E53" s="22">
        <f t="shared" si="34"/>
        <v>44640</v>
      </c>
      <c r="F53" s="22">
        <f t="shared" si="34"/>
        <v>45000</v>
      </c>
      <c r="G53" s="22">
        <f t="shared" si="34"/>
        <v>49600</v>
      </c>
      <c r="H53" s="22">
        <f t="shared" si="34"/>
        <v>45000</v>
      </c>
      <c r="I53" s="22">
        <f t="shared" si="34"/>
        <v>41540</v>
      </c>
      <c r="J53" s="22">
        <f t="shared" si="34"/>
        <v>39060</v>
      </c>
      <c r="K53" s="22">
        <f t="shared" si="34"/>
        <v>42000</v>
      </c>
      <c r="L53" s="22">
        <f t="shared" si="34"/>
        <v>44020</v>
      </c>
      <c r="M53" s="22">
        <f t="shared" si="34"/>
        <v>45000</v>
      </c>
      <c r="N53" s="22">
        <f t="shared" si="34"/>
        <v>42780</v>
      </c>
      <c r="O53" s="35">
        <f>SUM(C53:N53)</f>
        <v>518140</v>
      </c>
    </row>
    <row r="54" spans="2:15" ht="19.8" x14ac:dyDescent="0.55000000000000004">
      <c r="B54" s="12" t="s">
        <v>32</v>
      </c>
      <c r="C54" s="10">
        <f>C44+C30+C16</f>
        <v>63550</v>
      </c>
      <c r="D54" s="5">
        <f t="shared" ref="D54:N54" si="35">D44+D30+D16</f>
        <v>64400</v>
      </c>
      <c r="E54" s="5">
        <f t="shared" si="35"/>
        <v>75175</v>
      </c>
      <c r="F54" s="5">
        <f t="shared" si="35"/>
        <v>76500</v>
      </c>
      <c r="G54" s="5">
        <f t="shared" si="35"/>
        <v>75175</v>
      </c>
      <c r="H54" s="5">
        <f t="shared" si="35"/>
        <v>76500</v>
      </c>
      <c r="I54" s="5">
        <f t="shared" si="35"/>
        <v>71300</v>
      </c>
      <c r="J54" s="5">
        <f t="shared" si="35"/>
        <v>63550</v>
      </c>
      <c r="K54" s="5">
        <f t="shared" si="35"/>
        <v>69000</v>
      </c>
      <c r="L54" s="5">
        <f t="shared" si="35"/>
        <v>75175</v>
      </c>
      <c r="M54" s="5">
        <f t="shared" si="35"/>
        <v>76500</v>
      </c>
      <c r="N54" s="5">
        <f t="shared" si="35"/>
        <v>75175</v>
      </c>
      <c r="O54" s="32">
        <f t="shared" ref="O54:O55" si="36">SUM(C54:N54)</f>
        <v>862000</v>
      </c>
    </row>
    <row r="55" spans="2:15" ht="20.399999999999999" thickBot="1" x14ac:dyDescent="0.6">
      <c r="B55" s="13" t="s">
        <v>34</v>
      </c>
      <c r="C55" s="27">
        <f>C53+C54</f>
        <v>103850</v>
      </c>
      <c r="D55" s="28">
        <f t="shared" ref="D55" si="37">D53+D54</f>
        <v>103600</v>
      </c>
      <c r="E55" s="28">
        <f t="shared" ref="E55" si="38">E53+E54</f>
        <v>119815</v>
      </c>
      <c r="F55" s="28">
        <f t="shared" ref="F55" si="39">F53+F54</f>
        <v>121500</v>
      </c>
      <c r="G55" s="28">
        <f t="shared" ref="G55" si="40">G53+G54</f>
        <v>124775</v>
      </c>
      <c r="H55" s="28">
        <f t="shared" ref="H55" si="41">H53+H54</f>
        <v>121500</v>
      </c>
      <c r="I55" s="28">
        <f t="shared" ref="I55" si="42">I53+I54</f>
        <v>112840</v>
      </c>
      <c r="J55" s="28">
        <f t="shared" ref="J55" si="43">J53+J54</f>
        <v>102610</v>
      </c>
      <c r="K55" s="28">
        <f t="shared" ref="K55" si="44">K53+K54</f>
        <v>111000</v>
      </c>
      <c r="L55" s="28">
        <f t="shared" ref="L55" si="45">L53+L54</f>
        <v>119195</v>
      </c>
      <c r="M55" s="28">
        <f t="shared" ref="M55" si="46">M53+M54</f>
        <v>121500</v>
      </c>
      <c r="N55" s="28">
        <f t="shared" ref="N55" si="47">N53+N54</f>
        <v>117955</v>
      </c>
      <c r="O55" s="29">
        <f t="shared" si="36"/>
        <v>1380140</v>
      </c>
    </row>
    <row r="57" spans="2:15" ht="15" thickBot="1" x14ac:dyDescent="0.35"/>
    <row r="58" spans="2:15" ht="15" thickBot="1" x14ac:dyDescent="0.35">
      <c r="B58" s="42" t="s">
        <v>24</v>
      </c>
    </row>
    <row r="59" spans="2:15" ht="20.399999999999999" thickBot="1" x14ac:dyDescent="0.6">
      <c r="B59" s="43"/>
      <c r="D59" s="46" t="s">
        <v>25</v>
      </c>
      <c r="E59" s="47"/>
      <c r="F59" s="48">
        <v>0.1</v>
      </c>
    </row>
    <row r="60" spans="2:15" ht="15" thickBot="1" x14ac:dyDescent="0.35"/>
    <row r="61" spans="2:15" ht="20.399999999999999" thickBot="1" x14ac:dyDescent="0.6">
      <c r="B61" s="1"/>
      <c r="C61" s="23" t="s">
        <v>0</v>
      </c>
      <c r="D61" s="24" t="s">
        <v>1</v>
      </c>
      <c r="E61" s="24" t="s">
        <v>2</v>
      </c>
      <c r="F61" s="24" t="s">
        <v>3</v>
      </c>
      <c r="G61" s="24" t="s">
        <v>4</v>
      </c>
      <c r="H61" s="24" t="s">
        <v>5</v>
      </c>
      <c r="I61" s="24" t="s">
        <v>6</v>
      </c>
      <c r="J61" s="24" t="s">
        <v>7</v>
      </c>
      <c r="K61" s="24" t="s">
        <v>8</v>
      </c>
      <c r="L61" s="24" t="s">
        <v>9</v>
      </c>
      <c r="M61" s="24" t="s">
        <v>10</v>
      </c>
      <c r="N61" s="24" t="s">
        <v>11</v>
      </c>
      <c r="O61" s="34" t="s">
        <v>15</v>
      </c>
    </row>
    <row r="62" spans="2:15" ht="19.8" x14ac:dyDescent="0.55000000000000004">
      <c r="B62" s="11" t="s">
        <v>31</v>
      </c>
      <c r="C62" s="45">
        <f>C53+$F$59*C53</f>
        <v>44330</v>
      </c>
      <c r="D62" s="45">
        <f t="shared" ref="D62:N62" si="48">D53+$F$59*D53</f>
        <v>43120</v>
      </c>
      <c r="E62" s="45">
        <f t="shared" si="48"/>
        <v>49104</v>
      </c>
      <c r="F62" s="45">
        <f t="shared" si="48"/>
        <v>49500</v>
      </c>
      <c r="G62" s="45">
        <f t="shared" si="48"/>
        <v>54560</v>
      </c>
      <c r="H62" s="45">
        <f t="shared" si="48"/>
        <v>49500</v>
      </c>
      <c r="I62" s="45">
        <f t="shared" si="48"/>
        <v>45694</v>
      </c>
      <c r="J62" s="45">
        <f t="shared" si="48"/>
        <v>42966</v>
      </c>
      <c r="K62" s="45">
        <f t="shared" si="48"/>
        <v>46200</v>
      </c>
      <c r="L62" s="45">
        <f t="shared" si="48"/>
        <v>48422</v>
      </c>
      <c r="M62" s="45">
        <f t="shared" si="48"/>
        <v>49500</v>
      </c>
      <c r="N62" s="45">
        <f t="shared" si="48"/>
        <v>47058</v>
      </c>
      <c r="O62" s="35">
        <f>SUM(C62:N62)</f>
        <v>569954</v>
      </c>
    </row>
    <row r="63" spans="2:15" ht="19.8" x14ac:dyDescent="0.55000000000000004">
      <c r="B63" s="12" t="s">
        <v>32</v>
      </c>
      <c r="C63" s="10">
        <f>C54+$F$59*C54</f>
        <v>69905</v>
      </c>
      <c r="D63" s="10">
        <f t="shared" ref="D63:N63" si="49">D54+$F$59*D54</f>
        <v>70840</v>
      </c>
      <c r="E63" s="10">
        <f t="shared" si="49"/>
        <v>82692.5</v>
      </c>
      <c r="F63" s="10">
        <f t="shared" si="49"/>
        <v>84150</v>
      </c>
      <c r="G63" s="10">
        <f t="shared" si="49"/>
        <v>82692.5</v>
      </c>
      <c r="H63" s="10">
        <f t="shared" si="49"/>
        <v>84150</v>
      </c>
      <c r="I63" s="10">
        <f t="shared" si="49"/>
        <v>78430</v>
      </c>
      <c r="J63" s="10">
        <f t="shared" si="49"/>
        <v>69905</v>
      </c>
      <c r="K63" s="10">
        <f t="shared" si="49"/>
        <v>75900</v>
      </c>
      <c r="L63" s="10">
        <f t="shared" si="49"/>
        <v>82692.5</v>
      </c>
      <c r="M63" s="10">
        <f t="shared" si="49"/>
        <v>84150</v>
      </c>
      <c r="N63" s="10">
        <f t="shared" si="49"/>
        <v>82692.5</v>
      </c>
      <c r="O63" s="32">
        <f t="shared" ref="O63:O64" si="50">SUM(C63:N63)</f>
        <v>948200</v>
      </c>
    </row>
    <row r="64" spans="2:15" ht="20.399999999999999" thickBot="1" x14ac:dyDescent="0.6">
      <c r="B64" s="13" t="s">
        <v>34</v>
      </c>
      <c r="C64" s="27">
        <f>C62+C63</f>
        <v>114235</v>
      </c>
      <c r="D64" s="28">
        <f t="shared" ref="D64:N64" si="51">D62+D63</f>
        <v>113960</v>
      </c>
      <c r="E64" s="28">
        <f t="shared" si="51"/>
        <v>131796.5</v>
      </c>
      <c r="F64" s="28">
        <f t="shared" si="51"/>
        <v>133650</v>
      </c>
      <c r="G64" s="28">
        <f t="shared" si="51"/>
        <v>137252.5</v>
      </c>
      <c r="H64" s="28">
        <f t="shared" si="51"/>
        <v>133650</v>
      </c>
      <c r="I64" s="28">
        <f t="shared" si="51"/>
        <v>124124</v>
      </c>
      <c r="J64" s="28">
        <f t="shared" si="51"/>
        <v>112871</v>
      </c>
      <c r="K64" s="28">
        <f t="shared" si="51"/>
        <v>122100</v>
      </c>
      <c r="L64" s="28">
        <f t="shared" si="51"/>
        <v>131114.5</v>
      </c>
      <c r="M64" s="28">
        <f t="shared" si="51"/>
        <v>133650</v>
      </c>
      <c r="N64" s="28">
        <f t="shared" si="51"/>
        <v>129750.5</v>
      </c>
      <c r="O64" s="29">
        <f t="shared" si="50"/>
        <v>1518154</v>
      </c>
    </row>
    <row r="66" spans="2:15" ht="15" thickBot="1" x14ac:dyDescent="0.35"/>
    <row r="67" spans="2:15" ht="15" thickBot="1" x14ac:dyDescent="0.35">
      <c r="B67" s="42" t="s">
        <v>26</v>
      </c>
    </row>
    <row r="68" spans="2:15" ht="20.399999999999999" thickBot="1" x14ac:dyDescent="0.6">
      <c r="B68" s="43"/>
      <c r="D68" s="46" t="s">
        <v>27</v>
      </c>
      <c r="E68" s="47"/>
      <c r="F68" s="48">
        <v>0.05</v>
      </c>
    </row>
    <row r="69" spans="2:15" ht="15" thickBot="1" x14ac:dyDescent="0.35"/>
    <row r="70" spans="2:15" ht="20.399999999999999" thickBot="1" x14ac:dyDescent="0.6">
      <c r="B70" s="1"/>
      <c r="C70" s="23" t="s">
        <v>0</v>
      </c>
      <c r="D70" s="24" t="s">
        <v>1</v>
      </c>
      <c r="E70" s="24" t="s">
        <v>2</v>
      </c>
      <c r="F70" s="24" t="s">
        <v>3</v>
      </c>
      <c r="G70" s="24" t="s">
        <v>4</v>
      </c>
      <c r="H70" s="24" t="s">
        <v>5</v>
      </c>
      <c r="I70" s="24" t="s">
        <v>6</v>
      </c>
      <c r="J70" s="24" t="s">
        <v>7</v>
      </c>
      <c r="K70" s="24" t="s">
        <v>8</v>
      </c>
      <c r="L70" s="24" t="s">
        <v>9</v>
      </c>
      <c r="M70" s="24" t="s">
        <v>10</v>
      </c>
      <c r="N70" s="24" t="s">
        <v>11</v>
      </c>
      <c r="O70" s="34" t="s">
        <v>15</v>
      </c>
    </row>
    <row r="71" spans="2:15" ht="19.8" x14ac:dyDescent="0.55000000000000004">
      <c r="B71" s="11" t="s">
        <v>31</v>
      </c>
      <c r="C71" s="45">
        <f>C62+$F$68*C62</f>
        <v>46546.5</v>
      </c>
      <c r="D71" s="45">
        <f t="shared" ref="D71:N71" si="52">D62+$F$68*D62</f>
        <v>45276</v>
      </c>
      <c r="E71" s="45">
        <f t="shared" si="52"/>
        <v>51559.199999999997</v>
      </c>
      <c r="F71" s="45">
        <f t="shared" si="52"/>
        <v>51975</v>
      </c>
      <c r="G71" s="45">
        <f t="shared" si="52"/>
        <v>57288</v>
      </c>
      <c r="H71" s="45">
        <f t="shared" si="52"/>
        <v>51975</v>
      </c>
      <c r="I71" s="45">
        <f t="shared" si="52"/>
        <v>47978.7</v>
      </c>
      <c r="J71" s="45">
        <f t="shared" si="52"/>
        <v>45114.3</v>
      </c>
      <c r="K71" s="45">
        <f t="shared" si="52"/>
        <v>48510</v>
      </c>
      <c r="L71" s="45">
        <f t="shared" si="52"/>
        <v>50843.1</v>
      </c>
      <c r="M71" s="45">
        <f t="shared" si="52"/>
        <v>51975</v>
      </c>
      <c r="N71" s="45">
        <f t="shared" si="52"/>
        <v>49410.9</v>
      </c>
      <c r="O71" s="35">
        <f>SUM(C71:N71)</f>
        <v>598451.70000000007</v>
      </c>
    </row>
    <row r="72" spans="2:15" ht="19.8" x14ac:dyDescent="0.55000000000000004">
      <c r="B72" s="12" t="s">
        <v>32</v>
      </c>
      <c r="C72" s="10">
        <f>C63+$F$68*C63</f>
        <v>73400.25</v>
      </c>
      <c r="D72" s="10">
        <f t="shared" ref="D72:N72" si="53">D63+$F$68*D63</f>
        <v>74382</v>
      </c>
      <c r="E72" s="10">
        <f t="shared" si="53"/>
        <v>86827.125</v>
      </c>
      <c r="F72" s="10">
        <f t="shared" si="53"/>
        <v>88357.5</v>
      </c>
      <c r="G72" s="10">
        <f t="shared" si="53"/>
        <v>86827.125</v>
      </c>
      <c r="H72" s="10">
        <f t="shared" si="53"/>
        <v>88357.5</v>
      </c>
      <c r="I72" s="10">
        <f t="shared" si="53"/>
        <v>82351.5</v>
      </c>
      <c r="J72" s="10">
        <f t="shared" si="53"/>
        <v>73400.25</v>
      </c>
      <c r="K72" s="10">
        <f t="shared" si="53"/>
        <v>79695</v>
      </c>
      <c r="L72" s="10">
        <f t="shared" si="53"/>
        <v>86827.125</v>
      </c>
      <c r="M72" s="10">
        <f t="shared" si="53"/>
        <v>88357.5</v>
      </c>
      <c r="N72" s="10">
        <f t="shared" si="53"/>
        <v>86827.125</v>
      </c>
      <c r="O72" s="32">
        <f t="shared" ref="O72:O73" si="54">SUM(C72:N72)</f>
        <v>995610</v>
      </c>
    </row>
    <row r="73" spans="2:15" ht="20.399999999999999" thickBot="1" x14ac:dyDescent="0.6">
      <c r="B73" s="13" t="s">
        <v>34</v>
      </c>
      <c r="C73" s="27">
        <f>C71+C72</f>
        <v>119946.75</v>
      </c>
      <c r="D73" s="28">
        <f t="shared" ref="D73:N73" si="55">D71+D72</f>
        <v>119658</v>
      </c>
      <c r="E73" s="28">
        <f t="shared" si="55"/>
        <v>138386.32500000001</v>
      </c>
      <c r="F73" s="28">
        <f t="shared" si="55"/>
        <v>140332.5</v>
      </c>
      <c r="G73" s="28">
        <f t="shared" si="55"/>
        <v>144115.125</v>
      </c>
      <c r="H73" s="28">
        <f t="shared" si="55"/>
        <v>140332.5</v>
      </c>
      <c r="I73" s="28">
        <f t="shared" si="55"/>
        <v>130330.2</v>
      </c>
      <c r="J73" s="28">
        <f t="shared" si="55"/>
        <v>118514.55</v>
      </c>
      <c r="K73" s="28">
        <f t="shared" si="55"/>
        <v>128205</v>
      </c>
      <c r="L73" s="28">
        <f t="shared" si="55"/>
        <v>137670.22500000001</v>
      </c>
      <c r="M73" s="28">
        <f t="shared" si="55"/>
        <v>140332.5</v>
      </c>
      <c r="N73" s="28">
        <f t="shared" si="55"/>
        <v>136238.02499999999</v>
      </c>
      <c r="O73" s="29">
        <f t="shared" si="54"/>
        <v>1594061.7</v>
      </c>
    </row>
  </sheetData>
  <mergeCells count="10">
    <mergeCell ref="B58:B59"/>
    <mergeCell ref="D59:E59"/>
    <mergeCell ref="B67:B68"/>
    <mergeCell ref="D68:E68"/>
    <mergeCell ref="I5:N5"/>
    <mergeCell ref="D2:J3"/>
    <mergeCell ref="B5:B6"/>
    <mergeCell ref="B21:B22"/>
    <mergeCell ref="B35:B36"/>
    <mergeCell ref="B49:B50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GILLET</dc:creator>
  <cp:lastModifiedBy>Alexis GILLET</cp:lastModifiedBy>
  <dcterms:created xsi:type="dcterms:W3CDTF">2025-01-15T08:54:57Z</dcterms:created>
  <dcterms:modified xsi:type="dcterms:W3CDTF">2025-01-15T12:26:48Z</dcterms:modified>
</cp:coreProperties>
</file>